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ato3\Desktop\"/>
    </mc:Choice>
  </mc:AlternateContent>
  <xr:revisionPtr revIDLastSave="0" documentId="13_ncr:1_{BCC096FE-E558-4F0A-BE88-309299516E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シート1" sheetId="1" r:id="rId1"/>
  </sheets>
  <definedNames>
    <definedName name="_xlnm.Print_Area" localSheetId="0">シート1!$A$1:$H$50</definedName>
  </definedNames>
  <calcPr calcId="181029"/>
</workbook>
</file>

<file path=xl/calcChain.xml><?xml version="1.0" encoding="utf-8"?>
<calcChain xmlns="http://schemas.openxmlformats.org/spreadsheetml/2006/main">
  <c r="B16" i="1" l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C21" i="1"/>
  <c r="B21" i="1"/>
  <c r="E21" i="1" s="1"/>
  <c r="G23" i="1" l="1"/>
  <c r="G24" i="1"/>
  <c r="G28" i="1"/>
  <c r="G32" i="1"/>
  <c r="G36" i="1"/>
  <c r="G40" i="1"/>
  <c r="G44" i="1"/>
  <c r="G48" i="1"/>
  <c r="G21" i="1"/>
  <c r="F21" i="1" s="1"/>
  <c r="G34" i="1"/>
  <c r="G42" i="1"/>
  <c r="G50" i="1"/>
  <c r="G31" i="1"/>
  <c r="G39" i="1"/>
  <c r="G47" i="1"/>
  <c r="G25" i="1"/>
  <c r="G29" i="1"/>
  <c r="G33" i="1"/>
  <c r="G37" i="1"/>
  <c r="G41" i="1"/>
  <c r="G45" i="1"/>
  <c r="G49" i="1"/>
  <c r="G30" i="1"/>
  <c r="G38" i="1"/>
  <c r="G46" i="1"/>
  <c r="G27" i="1"/>
  <c r="G35" i="1"/>
  <c r="G43" i="1"/>
  <c r="G22" i="1"/>
  <c r="G26" i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B10" i="1" l="1"/>
  <c r="F26" i="1"/>
  <c r="F35" i="1"/>
  <c r="F44" i="1"/>
  <c r="B6" i="1"/>
  <c r="F22" i="1"/>
  <c r="B11" i="1"/>
  <c r="F27" i="1"/>
  <c r="B17" i="1"/>
  <c r="F40" i="1"/>
  <c r="F47" i="1"/>
  <c r="F42" i="1"/>
  <c r="F45" i="1"/>
  <c r="B15" i="1"/>
  <c r="F36" i="1"/>
  <c r="B18" i="1"/>
  <c r="F50" i="1"/>
  <c r="F38" i="1"/>
  <c r="F32" i="1"/>
  <c r="F43" i="1"/>
  <c r="F48" i="1"/>
  <c r="F37" i="1"/>
  <c r="B12" i="1"/>
  <c r="F28" i="1"/>
  <c r="B9" i="1"/>
  <c r="F25" i="1"/>
  <c r="F31" i="1"/>
  <c r="F46" i="1"/>
  <c r="B14" i="1"/>
  <c r="F30" i="1"/>
  <c r="F33" i="1"/>
  <c r="B8" i="1"/>
  <c r="F24" i="1"/>
  <c r="F39" i="1"/>
  <c r="F34" i="1"/>
  <c r="F49" i="1"/>
  <c r="F41" i="1"/>
  <c r="B13" i="1"/>
  <c r="F29" i="1"/>
  <c r="B7" i="1"/>
  <c r="F23" i="1"/>
  <c r="D21" i="1"/>
  <c r="B22" i="1"/>
  <c r="D22" i="1" s="1"/>
  <c r="B5" i="1"/>
  <c r="B23" i="1" l="1"/>
  <c r="D23" i="1" s="1"/>
  <c r="B24" i="1" l="1"/>
  <c r="D24" i="1" s="1"/>
  <c r="B25" i="1" l="1"/>
  <c r="D25" i="1" s="1"/>
  <c r="B26" i="1" l="1"/>
  <c r="D26" i="1" s="1"/>
  <c r="B27" i="1" l="1"/>
  <c r="D27" i="1" s="1"/>
  <c r="B28" i="1"/>
  <c r="D28" i="1" s="1"/>
  <c r="B29" i="1" l="1"/>
  <c r="D29" i="1" s="1"/>
  <c r="B30" i="1" l="1"/>
  <c r="D30" i="1" s="1"/>
  <c r="B31" i="1" l="1"/>
  <c r="D31" i="1" s="1"/>
  <c r="B32" i="1" l="1"/>
  <c r="D32" i="1" s="1"/>
  <c r="B33" i="1" l="1"/>
  <c r="D33" i="1" s="1"/>
  <c r="B34" i="1" l="1"/>
  <c r="D34" i="1" s="1"/>
  <c r="B35" i="1" l="1"/>
  <c r="D35" i="1" s="1"/>
  <c r="B36" i="1" l="1"/>
  <c r="D36" i="1" s="1"/>
  <c r="B37" i="1" l="1"/>
  <c r="D37" i="1" s="1"/>
  <c r="B38" i="1" l="1"/>
  <c r="D38" i="1" s="1"/>
  <c r="B39" i="1" l="1"/>
  <c r="D39" i="1" s="1"/>
  <c r="B40" i="1" l="1"/>
  <c r="D40" i="1" s="1"/>
  <c r="B41" i="1" l="1"/>
  <c r="D41" i="1" s="1"/>
  <c r="B42" i="1" l="1"/>
  <c r="D42" i="1" s="1"/>
  <c r="B43" i="1" l="1"/>
  <c r="D43" i="1" s="1"/>
  <c r="B44" i="1" l="1"/>
  <c r="D44" i="1" s="1"/>
  <c r="B45" i="1" l="1"/>
  <c r="D45" i="1" s="1"/>
  <c r="B46" i="1" l="1"/>
  <c r="D46" i="1" s="1"/>
  <c r="B47" i="1" l="1"/>
  <c r="D47" i="1" s="1"/>
  <c r="B48" i="1" l="1"/>
  <c r="D48" i="1" s="1"/>
  <c r="B49" i="1" l="1"/>
  <c r="D49" i="1" s="1"/>
  <c r="B50" i="1" l="1"/>
  <c r="D50" i="1" s="1"/>
</calcChain>
</file>

<file path=xl/sharedStrings.xml><?xml version="1.0" encoding="utf-8"?>
<sst xmlns="http://schemas.openxmlformats.org/spreadsheetml/2006/main" count="12" uniqueCount="11">
  <si>
    <t>初期投資額</t>
  </si>
  <si>
    <t>利回り</t>
  </si>
  <si>
    <t>年</t>
  </si>
  <si>
    <t>年末残高</t>
  </si>
  <si>
    <t>年初残高</t>
  </si>
  <si>
    <t>利息</t>
  </si>
  <si>
    <t>年間積立額</t>
    <rPh sb="0" eb="2">
      <t>ネンカン</t>
    </rPh>
    <rPh sb="2" eb="3">
      <t>ツ</t>
    </rPh>
    <rPh sb="3" eb="4">
      <t>タ</t>
    </rPh>
    <rPh sb="4" eb="5">
      <t>ガク</t>
    </rPh>
    <phoneticPr fontId="1"/>
  </si>
  <si>
    <t>運用年数</t>
    <rPh sb="0" eb="2">
      <t>ウンヨウ</t>
    </rPh>
    <rPh sb="3" eb="4">
      <t>スウ</t>
    </rPh>
    <phoneticPr fontId="1"/>
  </si>
  <si>
    <t>積み立て額（円）</t>
    <rPh sb="0" eb="1">
      <t>ツ</t>
    </rPh>
    <rPh sb="2" eb="3">
      <t>タ</t>
    </rPh>
    <rPh sb="6" eb="7">
      <t>エン</t>
    </rPh>
    <phoneticPr fontId="1"/>
  </si>
  <si>
    <t>積立累計額</t>
    <rPh sb="0" eb="1">
      <t>ツ</t>
    </rPh>
    <rPh sb="1" eb="2">
      <t>タ</t>
    </rPh>
    <rPh sb="4" eb="5">
      <t>ガク</t>
    </rPh>
    <phoneticPr fontId="1"/>
  </si>
  <si>
    <t>運用での利益</t>
    <rPh sb="0" eb="2">
      <t>ウンヨウ</t>
    </rPh>
    <rPh sb="4" eb="6">
      <t>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</si>
</sst>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$&quot;#,##0.00;[Red]&quot;$&quot;\-#,##0.00"/>
    <numFmt numFmtId="177" formatCode="#,##0.0"/>
  </numFmts>
  <fonts count="11">
    <font>
      <sz val="10"/>
      <color rgb="FF000000"/>
      <name val="Arial"/>
    </font>
    <font>
      <sz val="6"/>
      <name val="A-OTF Futo Go B101 Pr6N Bold"/>
      <family val="3"/>
      <charset val="128"/>
    </font>
    <font>
      <sz val="12"/>
      <color rgb="FFFFFFFF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FFFFFF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color theme="1"/>
      <name val="Arial"/>
      <family val="2"/>
      <scheme val="minor"/>
    </font>
    <font>
      <b/>
      <sz val="13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6D9EEB"/>
      </patternFill>
    </fill>
    <fill>
      <patternFill patternType="solid">
        <fgColor theme="7" tint="0.59999389629810485"/>
        <bgColor rgb="FFA4C2F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4" fillId="4" borderId="5" xfId="0" applyNumberFormat="1" applyFont="1" applyFill="1" applyBorder="1" applyAlignment="1" applyProtection="1">
      <alignment horizontal="center"/>
      <protection locked="0"/>
    </xf>
    <xf numFmtId="3" fontId="4" fillId="4" borderId="6" xfId="0" applyNumberFormat="1" applyFont="1" applyFill="1" applyBorder="1" applyAlignment="1" applyProtection="1">
      <alignment horizontal="center"/>
      <protection locked="0"/>
    </xf>
    <xf numFmtId="9" fontId="4" fillId="4" borderId="7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2" borderId="2" xfId="0" applyFont="1" applyFill="1" applyBorder="1" applyAlignment="1">
      <alignment horizontal="center" shrinkToFit="1"/>
    </xf>
    <xf numFmtId="0" fontId="6" fillId="2" borderId="3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3" fillId="0" borderId="0" xfId="0" applyFont="1"/>
    <xf numFmtId="0" fontId="5" fillId="3" borderId="1" xfId="0" applyFont="1" applyFill="1" applyBorder="1" applyAlignment="1">
      <alignment horizontal="center" shrinkToFit="1"/>
    </xf>
    <xf numFmtId="0" fontId="8" fillId="3" borderId="1" xfId="0" applyFont="1" applyFill="1" applyBorder="1" applyAlignment="1">
      <alignment horizontal="center" shrinkToFit="1"/>
    </xf>
    <xf numFmtId="0" fontId="7" fillId="3" borderId="1" xfId="0" applyFont="1" applyFill="1" applyBorder="1" applyAlignment="1">
      <alignment horizontal="center" shrinkToFit="1"/>
    </xf>
    <xf numFmtId="0" fontId="3" fillId="0" borderId="0" xfId="0" applyFont="1" applyAlignment="1">
      <alignment shrinkToFit="1"/>
    </xf>
    <xf numFmtId="3" fontId="4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77" fontId="4" fillId="0" borderId="0" xfId="0" applyNumberFormat="1" applyFont="1"/>
    <xf numFmtId="3" fontId="3" fillId="0" borderId="1" xfId="0" applyNumberFormat="1" applyFont="1" applyBorder="1"/>
    <xf numFmtId="176" fontId="3" fillId="0" borderId="0" xfId="0" applyNumberFormat="1" applyFont="1"/>
    <xf numFmtId="0" fontId="9" fillId="5" borderId="1" xfId="0" applyFont="1" applyFill="1" applyBorder="1" applyAlignment="1">
      <alignment horizontal="center"/>
    </xf>
    <xf numFmtId="3" fontId="10" fillId="5" borderId="1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69144236049193E-2"/>
          <c:y val="0.13000742282445749"/>
          <c:w val="0.89697986408128927"/>
          <c:h val="0.7347428937371738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シート1!$E$20</c:f>
              <c:strCache>
                <c:ptCount val="1"/>
                <c:pt idx="0">
                  <c:v>積立累計額</c:v>
                </c:pt>
              </c:strCache>
            </c:strRef>
          </c:tx>
          <c:spPr>
            <a:solidFill>
              <a:srgbClr val="00B0F0">
                <a:alpha val="7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(シート1!$A$22,シート1!$A$24,シート1!$A$26,シート1!$A$28,シート1!$A$30,シート1!$A$32,シート1!$A$34,シート1!$A$36,シート1!$A$38,シート1!$A$40)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cat>
          <c:val>
            <c:numRef>
              <c:f>(シート1!$E$22,シート1!$E$24,シート1!$E$26,シート1!$E$28,シート1!$E$30,シート1!$E$32,シート1!$E$34,シート1!$E$36,シート1!$E$38,シート1!$E$40)</c:f>
              <c:numCache>
                <c:formatCode>#,##0</c:formatCode>
                <c:ptCount val="10"/>
                <c:pt idx="0">
                  <c:v>360000</c:v>
                </c:pt>
                <c:pt idx="1">
                  <c:v>720000</c:v>
                </c:pt>
                <c:pt idx="2">
                  <c:v>1080000</c:v>
                </c:pt>
                <c:pt idx="3">
                  <c:v>1440000</c:v>
                </c:pt>
                <c:pt idx="4">
                  <c:v>1800000</c:v>
                </c:pt>
                <c:pt idx="5">
                  <c:v>2160000</c:v>
                </c:pt>
                <c:pt idx="6">
                  <c:v>2520000</c:v>
                </c:pt>
                <c:pt idx="7">
                  <c:v>2880000</c:v>
                </c:pt>
                <c:pt idx="8">
                  <c:v>3240000</c:v>
                </c:pt>
                <c:pt idx="9">
                  <c:v>3600000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B-41D0-8A45-966B85DD9B4C}"/>
            </c:ext>
          </c:extLst>
        </c:ser>
        <c:ser>
          <c:idx val="2"/>
          <c:order val="1"/>
          <c:tx>
            <c:strRef>
              <c:f>シート1!$F$20</c:f>
              <c:strCache>
                <c:ptCount val="1"/>
                <c:pt idx="0">
                  <c:v>運用での利益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(シート1!$A$22,シート1!$A$24,シート1!$A$26,シート1!$A$28,シート1!$A$30,シート1!$A$32,シート1!$A$34,シート1!$A$36,シート1!$A$38,シート1!$A$40)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cat>
          <c:val>
            <c:numRef>
              <c:f>(シート1!$F$22,シート1!$F$24,シート1!$F$26,シート1!$F$28,シート1!$F$30,シート1!$F$32,シート1!$F$34,シート1!$F$36,シート1!$F$38,シート1!$F$40)</c:f>
              <c:numCache>
                <c:formatCode>#,##0</c:formatCode>
                <c:ptCount val="10"/>
                <c:pt idx="0">
                  <c:v>14143.316215800005</c:v>
                </c:pt>
                <c:pt idx="1">
                  <c:v>59394.014891368337</c:v>
                </c:pt>
                <c:pt idx="2">
                  <c:v>138338.45585610229</c:v>
                </c:pt>
                <c:pt idx="3">
                  <c:v>253778.03654906643</c:v>
                </c:pt>
                <c:pt idx="4">
                  <c:v>408747.07088218909</c:v>
                </c:pt>
                <c:pt idx="5">
                  <c:v>606532.15460505476</c:v>
                </c:pt>
                <c:pt idx="6">
                  <c:v>850693.14076342806</c:v>
                </c:pt>
                <c:pt idx="7">
                  <c:v>1145085.8591194679</c:v>
                </c:pt>
                <c:pt idx="8">
                  <c:v>1493886.7245317744</c:v>
                </c:pt>
                <c:pt idx="9">
                  <c:v>1901619.3913489673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B-41D0-8A45-966B85DD9B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298524127"/>
        <c:axId val="1298525087"/>
      </c:barChart>
      <c:catAx>
        <c:axId val="1298524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 b="1">
                    <a:solidFill>
                      <a:schemeClr val="tx1"/>
                    </a:solidFill>
                  </a:rPr>
                  <a:t>運用年数</a:t>
                </a:r>
              </a:p>
            </c:rich>
          </c:tx>
          <c:layout>
            <c:manualLayout>
              <c:xMode val="edge"/>
              <c:yMode val="edge"/>
              <c:x val="0.45403076055032471"/>
              <c:y val="0.92012924447290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8525087"/>
        <c:crosses val="autoZero"/>
        <c:auto val="1"/>
        <c:lblAlgn val="ctr"/>
        <c:lblOffset val="100"/>
        <c:noMultiLvlLbl val="0"/>
      </c:catAx>
      <c:valAx>
        <c:axId val="129852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8524127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327024</xdr:colOff>
      <xdr:row>0</xdr:row>
      <xdr:rowOff>127000</xdr:rowOff>
    </xdr:from>
    <xdr:to>
      <xdr:col>7</xdr:col>
      <xdr:colOff>342899</xdr:colOff>
      <xdr:row>18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C488764-F5AA-8A02-19BD-E9CFAC739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60"/>
  <sheetViews>
    <sheetView tabSelected="1" view="pageBreakPreview" zoomScaleNormal="100" zoomScaleSheetLayoutView="100" workbookViewId="0">
      <selection activeCell="A2" sqref="A2"/>
    </sheetView>
  </sheetViews>
  <sheetFormatPr defaultColWidth="14.453125" defaultRowHeight="15.75" customHeight="1"/>
  <cols>
    <col min="1" max="1" width="13.81640625" style="4" customWidth="1"/>
    <col min="2" max="2" width="19.453125" style="4" customWidth="1"/>
    <col min="3" max="3" width="15.1796875" style="4" customWidth="1"/>
    <col min="4" max="4" width="16.453125" style="8" customWidth="1"/>
    <col min="5" max="5" width="19.08984375" style="8" customWidth="1"/>
    <col min="6" max="6" width="16.1796875" style="8" customWidth="1"/>
    <col min="7" max="7" width="19.08984375" style="8" customWidth="1"/>
    <col min="8" max="8" width="14.453125" style="8"/>
    <col min="9" max="16384" width="14.453125" style="4"/>
  </cols>
  <sheetData>
    <row r="1" spans="1:3" ht="15.75" customHeight="1">
      <c r="A1" s="5" t="s">
        <v>0</v>
      </c>
      <c r="B1" s="6" t="s">
        <v>8</v>
      </c>
      <c r="C1" s="7" t="s">
        <v>1</v>
      </c>
    </row>
    <row r="2" spans="1:3" ht="15.75" customHeight="1" thickBot="1">
      <c r="A2" s="1">
        <v>0</v>
      </c>
      <c r="B2" s="2">
        <v>15000</v>
      </c>
      <c r="C2" s="3">
        <v>0.04</v>
      </c>
    </row>
    <row r="3" spans="1:3" s="8" customFormat="1" ht="15.75" customHeight="1"/>
    <row r="4" spans="1:3" s="8" customFormat="1" ht="15.75" customHeight="1">
      <c r="A4" s="14" t="s">
        <v>2</v>
      </c>
      <c r="B4" s="14" t="s">
        <v>3</v>
      </c>
      <c r="C4" s="15"/>
    </row>
    <row r="5" spans="1:3" s="8" customFormat="1" ht="15.75" customHeight="1">
      <c r="A5" s="16">
        <v>1</v>
      </c>
      <c r="B5" s="13">
        <f>G21</f>
        <v>183336.94313905868</v>
      </c>
      <c r="C5" s="17"/>
    </row>
    <row r="6" spans="1:3" s="8" customFormat="1" ht="15.75" customHeight="1">
      <c r="A6" s="16">
        <v>2</v>
      </c>
      <c r="B6" s="13">
        <f>G22</f>
        <v>374143.31621580001</v>
      </c>
      <c r="C6" s="17"/>
    </row>
    <row r="7" spans="1:3" s="8" customFormat="1" ht="15.75" customHeight="1">
      <c r="A7" s="16">
        <v>3</v>
      </c>
      <c r="B7" s="13">
        <f>G23</f>
        <v>572723.43533061701</v>
      </c>
      <c r="C7" s="17"/>
    </row>
    <row r="8" spans="1:3" s="8" customFormat="1" ht="15.75" customHeight="1">
      <c r="A8" s="16">
        <v>4</v>
      </c>
      <c r="B8" s="13">
        <f t="shared" ref="B8:B14" si="0">G24</f>
        <v>779394.01489136834</v>
      </c>
      <c r="C8" s="17"/>
    </row>
    <row r="9" spans="1:3" s="8" customFormat="1" ht="15.75" customHeight="1">
      <c r="A9" s="16">
        <v>5</v>
      </c>
      <c r="B9" s="13">
        <f t="shared" si="0"/>
        <v>994484.67273955152</v>
      </c>
      <c r="C9" s="17"/>
    </row>
    <row r="10" spans="1:3" s="8" customFormat="1" ht="15.75" customHeight="1">
      <c r="A10" s="16">
        <v>6</v>
      </c>
      <c r="B10" s="13">
        <f t="shared" si="0"/>
        <v>1218338.4558561023</v>
      </c>
      <c r="C10" s="17"/>
    </row>
    <row r="11" spans="1:3" s="8" customFormat="1" ht="15.75" customHeight="1">
      <c r="A11" s="16">
        <v>7</v>
      </c>
      <c r="B11" s="13">
        <f t="shared" si="0"/>
        <v>1451312.3874852539</v>
      </c>
      <c r="C11" s="17"/>
    </row>
    <row r="12" spans="1:3" s="8" customFormat="1" ht="15.75" customHeight="1">
      <c r="A12" s="16">
        <v>8</v>
      </c>
      <c r="B12" s="13">
        <f t="shared" si="0"/>
        <v>1693778.0365490664</v>
      </c>
      <c r="C12" s="17"/>
    </row>
    <row r="13" spans="1:3" s="8" customFormat="1" ht="15.75" customHeight="1">
      <c r="A13" s="16">
        <v>9</v>
      </c>
      <c r="B13" s="13">
        <f t="shared" si="0"/>
        <v>1946122.1102607867</v>
      </c>
      <c r="C13" s="17"/>
    </row>
    <row r="14" spans="1:3" s="8" customFormat="1" ht="15.75" customHeight="1">
      <c r="A14" s="16">
        <v>10</v>
      </c>
      <c r="B14" s="13">
        <f t="shared" si="0"/>
        <v>2208747.0708821891</v>
      </c>
    </row>
    <row r="15" spans="1:3" s="8" customFormat="1" ht="15.75" customHeight="1">
      <c r="A15" s="16">
        <v>15</v>
      </c>
      <c r="B15" s="18">
        <f>G36</f>
        <v>4025085.8591194679</v>
      </c>
    </row>
    <row r="16" spans="1:3" s="8" customFormat="1" ht="15.75" customHeight="1">
      <c r="A16" s="20">
        <v>18</v>
      </c>
      <c r="B16" s="21">
        <f>G38</f>
        <v>4733886.7245317744</v>
      </c>
    </row>
    <row r="17" spans="1:9" s="8" customFormat="1" ht="15.75" customHeight="1">
      <c r="A17" s="16">
        <v>20</v>
      </c>
      <c r="B17" s="18">
        <f>G40</f>
        <v>5501619.3913489673</v>
      </c>
    </row>
    <row r="18" spans="1:9" s="8" customFormat="1" ht="15.75" customHeight="1">
      <c r="A18" s="16">
        <v>30</v>
      </c>
      <c r="B18" s="18">
        <f>G50</f>
        <v>10410741.065731311</v>
      </c>
    </row>
    <row r="19" spans="1:9" s="8" customFormat="1" ht="15.75" customHeight="1"/>
    <row r="20" spans="1:9" s="12" customFormat="1" ht="15.75" customHeight="1">
      <c r="A20" s="11" t="s">
        <v>7</v>
      </c>
      <c r="B20" s="9" t="s">
        <v>4</v>
      </c>
      <c r="C20" s="11" t="s">
        <v>6</v>
      </c>
      <c r="D20" s="9" t="s">
        <v>5</v>
      </c>
      <c r="E20" s="10" t="s">
        <v>9</v>
      </c>
      <c r="F20" s="11" t="s">
        <v>10</v>
      </c>
      <c r="G20" s="9" t="s">
        <v>3</v>
      </c>
    </row>
    <row r="21" spans="1:9" s="8" customFormat="1" ht="15.75" customHeight="1">
      <c r="A21" s="16">
        <v>1</v>
      </c>
      <c r="B21" s="13">
        <f>A2</f>
        <v>0</v>
      </c>
      <c r="C21" s="13">
        <f t="shared" ref="C21:C50" si="1">B$2*12</f>
        <v>180000</v>
      </c>
      <c r="D21" s="13">
        <f t="shared" ref="D21:D50" si="2">G21-SUM(B21:C21)</f>
        <v>3336.9431390586833</v>
      </c>
      <c r="E21" s="13">
        <f>C21+B21</f>
        <v>180000</v>
      </c>
      <c r="F21" s="13">
        <f>G21-E21</f>
        <v>3336.9431390586833</v>
      </c>
      <c r="G21" s="13">
        <f>B21*(1+C$2/12)^12+B$2/(C$2/12)*((1+C$2/12)^(A21*12)-1)</f>
        <v>183336.94313905868</v>
      </c>
    </row>
    <row r="22" spans="1:9" s="8" customFormat="1" ht="15.75" customHeight="1">
      <c r="A22" s="16">
        <f t="shared" ref="A22:A50" si="3">A21+1</f>
        <v>2</v>
      </c>
      <c r="B22" s="13">
        <f>G21</f>
        <v>183336.94313905868</v>
      </c>
      <c r="C22" s="13">
        <f t="shared" si="1"/>
        <v>180000</v>
      </c>
      <c r="D22" s="13">
        <f t="shared" si="2"/>
        <v>10806.373076741351</v>
      </c>
      <c r="E22" s="13">
        <f t="shared" ref="E22:E50" si="4">E21+C22</f>
        <v>360000</v>
      </c>
      <c r="F22" s="13">
        <f t="shared" ref="F22:F50" si="5">G22-E22</f>
        <v>14143.316215800005</v>
      </c>
      <c r="G22" s="13">
        <f t="shared" ref="G22:G50" si="6">B$21*(1+C$2/12)^(A22*12)+B$2/(C$2/12)*((1+C$2/12)^(A22*12)-1)</f>
        <v>374143.31621580001</v>
      </c>
      <c r="I22" s="19"/>
    </row>
    <row r="23" spans="1:9" s="8" customFormat="1" ht="15.75" customHeight="1">
      <c r="A23" s="16">
        <f t="shared" si="3"/>
        <v>3</v>
      </c>
      <c r="B23" s="13">
        <f t="shared" ref="B23:B50" si="7">B22+C22+D22</f>
        <v>374143.31621580001</v>
      </c>
      <c r="C23" s="13">
        <f t="shared" si="1"/>
        <v>180000</v>
      </c>
      <c r="D23" s="13">
        <f t="shared" si="2"/>
        <v>18580.119114817004</v>
      </c>
      <c r="E23" s="13">
        <f t="shared" si="4"/>
        <v>540000</v>
      </c>
      <c r="F23" s="13">
        <f t="shared" si="5"/>
        <v>32723.435330617009</v>
      </c>
      <c r="G23" s="13">
        <f t="shared" si="6"/>
        <v>572723.43533061701</v>
      </c>
    </row>
    <row r="24" spans="1:9" s="8" customFormat="1" ht="15.75" customHeight="1">
      <c r="A24" s="16">
        <f t="shared" si="3"/>
        <v>4</v>
      </c>
      <c r="B24" s="13">
        <f t="shared" si="7"/>
        <v>572723.43533061701</v>
      </c>
      <c r="C24" s="13">
        <f t="shared" si="1"/>
        <v>180000</v>
      </c>
      <c r="D24" s="13">
        <f t="shared" si="2"/>
        <v>26670.579560751328</v>
      </c>
      <c r="E24" s="13">
        <f t="shared" si="4"/>
        <v>720000</v>
      </c>
      <c r="F24" s="13">
        <f t="shared" si="5"/>
        <v>59394.014891368337</v>
      </c>
      <c r="G24" s="13">
        <f t="shared" si="6"/>
        <v>779394.01489136834</v>
      </c>
    </row>
    <row r="25" spans="1:9" s="8" customFormat="1" ht="15.75" customHeight="1">
      <c r="A25" s="16">
        <f t="shared" si="3"/>
        <v>5</v>
      </c>
      <c r="B25" s="13">
        <f t="shared" si="7"/>
        <v>779394.01489136834</v>
      </c>
      <c r="C25" s="13">
        <f t="shared" si="1"/>
        <v>180000</v>
      </c>
      <c r="D25" s="13">
        <f t="shared" si="2"/>
        <v>35090.657848183182</v>
      </c>
      <c r="E25" s="13">
        <f t="shared" si="4"/>
        <v>900000</v>
      </c>
      <c r="F25" s="13">
        <f t="shared" si="5"/>
        <v>94484.672739551519</v>
      </c>
      <c r="G25" s="13">
        <f t="shared" si="6"/>
        <v>994484.67273955152</v>
      </c>
    </row>
    <row r="26" spans="1:9" s="8" customFormat="1" ht="15.75" customHeight="1">
      <c r="A26" s="16">
        <f t="shared" si="3"/>
        <v>6</v>
      </c>
      <c r="B26" s="13">
        <f t="shared" si="7"/>
        <v>994484.67273955152</v>
      </c>
      <c r="C26" s="13">
        <f t="shared" si="1"/>
        <v>180000</v>
      </c>
      <c r="D26" s="13">
        <f t="shared" si="2"/>
        <v>43853.783116550883</v>
      </c>
      <c r="E26" s="13">
        <f t="shared" si="4"/>
        <v>1080000</v>
      </c>
      <c r="F26" s="13">
        <f t="shared" si="5"/>
        <v>138338.45585610229</v>
      </c>
      <c r="G26" s="13">
        <f t="shared" si="6"/>
        <v>1218338.4558561023</v>
      </c>
    </row>
    <row r="27" spans="1:9" s="8" customFormat="1" ht="15.75" customHeight="1">
      <c r="A27" s="16">
        <f t="shared" si="3"/>
        <v>7</v>
      </c>
      <c r="B27" s="13">
        <f t="shared" si="7"/>
        <v>1218338.4558561023</v>
      </c>
      <c r="C27" s="13">
        <f t="shared" si="1"/>
        <v>180000</v>
      </c>
      <c r="D27" s="13">
        <f t="shared" si="2"/>
        <v>52973.931629151572</v>
      </c>
      <c r="E27" s="13">
        <f t="shared" si="4"/>
        <v>1260000</v>
      </c>
      <c r="F27" s="13">
        <f t="shared" si="5"/>
        <v>191312.38748525386</v>
      </c>
      <c r="G27" s="13">
        <f t="shared" si="6"/>
        <v>1451312.3874852539</v>
      </c>
    </row>
    <row r="28" spans="1:9" s="8" customFormat="1" ht="15.75" customHeight="1">
      <c r="A28" s="16">
        <f t="shared" si="3"/>
        <v>8</v>
      </c>
      <c r="B28" s="13">
        <f t="shared" si="7"/>
        <v>1451312.3874852539</v>
      </c>
      <c r="C28" s="13">
        <f t="shared" si="1"/>
        <v>180000</v>
      </c>
      <c r="D28" s="13">
        <f t="shared" si="2"/>
        <v>62465.649063812569</v>
      </c>
      <c r="E28" s="13">
        <f t="shared" si="4"/>
        <v>1440000</v>
      </c>
      <c r="F28" s="13">
        <f t="shared" si="5"/>
        <v>253778.03654906643</v>
      </c>
      <c r="G28" s="13">
        <f t="shared" si="6"/>
        <v>1693778.0365490664</v>
      </c>
    </row>
    <row r="29" spans="1:9" s="8" customFormat="1" ht="15.75" customHeight="1">
      <c r="A29" s="16">
        <f t="shared" si="3"/>
        <v>9</v>
      </c>
      <c r="B29" s="13">
        <f t="shared" si="7"/>
        <v>1693778.0365490664</v>
      </c>
      <c r="C29" s="13">
        <f t="shared" si="1"/>
        <v>180000</v>
      </c>
      <c r="D29" s="13">
        <f t="shared" si="2"/>
        <v>72344.073711720295</v>
      </c>
      <c r="E29" s="13">
        <f t="shared" si="4"/>
        <v>1620000</v>
      </c>
      <c r="F29" s="13">
        <f t="shared" si="5"/>
        <v>326122.11026078672</v>
      </c>
      <c r="G29" s="13">
        <f t="shared" si="6"/>
        <v>1946122.1102607867</v>
      </c>
    </row>
    <row r="30" spans="1:9" s="8" customFormat="1" ht="15.75" customHeight="1">
      <c r="A30" s="16">
        <f t="shared" si="3"/>
        <v>10</v>
      </c>
      <c r="B30" s="13">
        <f t="shared" si="7"/>
        <v>1946122.1102607867</v>
      </c>
      <c r="C30" s="13">
        <f t="shared" si="1"/>
        <v>180000</v>
      </c>
      <c r="D30" s="13">
        <f t="shared" si="2"/>
        <v>82624.960621402599</v>
      </c>
      <c r="E30" s="13">
        <f t="shared" si="4"/>
        <v>1800000</v>
      </c>
      <c r="F30" s="13">
        <f t="shared" si="5"/>
        <v>408747.07088218909</v>
      </c>
      <c r="G30" s="13">
        <f t="shared" si="6"/>
        <v>2208747.0708821891</v>
      </c>
    </row>
    <row r="31" spans="1:9" s="8" customFormat="1" ht="15.75" customHeight="1">
      <c r="A31" s="16">
        <f t="shared" si="3"/>
        <v>11</v>
      </c>
      <c r="B31" s="13">
        <f t="shared" si="7"/>
        <v>2208747.0708821891</v>
      </c>
      <c r="C31" s="13">
        <f t="shared" si="1"/>
        <v>180000</v>
      </c>
      <c r="D31" s="13">
        <f t="shared" si="2"/>
        <v>93324.706726368051</v>
      </c>
      <c r="E31" s="13">
        <f t="shared" si="4"/>
        <v>1980000</v>
      </c>
      <c r="F31" s="13">
        <f t="shared" si="5"/>
        <v>502071.77760855714</v>
      </c>
      <c r="G31" s="13">
        <f t="shared" si="6"/>
        <v>2482071.7776085571</v>
      </c>
    </row>
    <row r="32" spans="1:9" s="8" customFormat="1" ht="15.75" customHeight="1">
      <c r="A32" s="16">
        <f t="shared" si="3"/>
        <v>12</v>
      </c>
      <c r="B32" s="13">
        <f t="shared" si="7"/>
        <v>2482071.7776085571</v>
      </c>
      <c r="C32" s="13">
        <f t="shared" si="1"/>
        <v>180000</v>
      </c>
      <c r="D32" s="13">
        <f t="shared" si="2"/>
        <v>104460.37699649762</v>
      </c>
      <c r="E32" s="13">
        <f t="shared" si="4"/>
        <v>2160000</v>
      </c>
      <c r="F32" s="13">
        <f t="shared" si="5"/>
        <v>606532.15460505476</v>
      </c>
      <c r="G32" s="13">
        <f t="shared" si="6"/>
        <v>2766532.1546050548</v>
      </c>
    </row>
    <row r="33" spans="1:7" s="8" customFormat="1" ht="15.75" customHeight="1">
      <c r="A33" s="16">
        <f t="shared" si="3"/>
        <v>13</v>
      </c>
      <c r="B33" s="13">
        <f t="shared" si="7"/>
        <v>2766532.1546050548</v>
      </c>
      <c r="C33" s="13">
        <f t="shared" si="1"/>
        <v>180000</v>
      </c>
      <c r="D33" s="13">
        <f t="shared" si="2"/>
        <v>116049.7316548829</v>
      </c>
      <c r="E33" s="13">
        <f t="shared" si="4"/>
        <v>2340000</v>
      </c>
      <c r="F33" s="13">
        <f t="shared" si="5"/>
        <v>722581.88625993766</v>
      </c>
      <c r="G33" s="13">
        <f t="shared" si="6"/>
        <v>3062581.8862599377</v>
      </c>
    </row>
    <row r="34" spans="1:7" s="8" customFormat="1" ht="15.75" customHeight="1">
      <c r="A34" s="16">
        <f t="shared" si="3"/>
        <v>14</v>
      </c>
      <c r="B34" s="13">
        <f t="shared" si="7"/>
        <v>3062581.8862599377</v>
      </c>
      <c r="C34" s="13">
        <f t="shared" si="1"/>
        <v>180000</v>
      </c>
      <c r="D34" s="13">
        <f t="shared" si="2"/>
        <v>128111.2545034904</v>
      </c>
      <c r="E34" s="13">
        <f t="shared" si="4"/>
        <v>2520000</v>
      </c>
      <c r="F34" s="13">
        <f t="shared" si="5"/>
        <v>850693.14076342806</v>
      </c>
      <c r="G34" s="13">
        <f t="shared" si="6"/>
        <v>3370693.1407634281</v>
      </c>
    </row>
    <row r="35" spans="1:7" s="8" customFormat="1" ht="15.75" customHeight="1">
      <c r="A35" s="16">
        <f t="shared" si="3"/>
        <v>15</v>
      </c>
      <c r="B35" s="13">
        <f t="shared" si="7"/>
        <v>3370693.1407634281</v>
      </c>
      <c r="C35" s="13">
        <f t="shared" si="1"/>
        <v>180000</v>
      </c>
      <c r="D35" s="13">
        <f t="shared" si="2"/>
        <v>140664.18240291625</v>
      </c>
      <c r="E35" s="13">
        <f t="shared" si="4"/>
        <v>2700000</v>
      </c>
      <c r="F35" s="13">
        <f t="shared" si="5"/>
        <v>991357.32316634431</v>
      </c>
      <c r="G35" s="13">
        <f t="shared" si="6"/>
        <v>3691357.3231663443</v>
      </c>
    </row>
    <row r="36" spans="1:7" s="8" customFormat="1" ht="15.75" customHeight="1">
      <c r="A36" s="16">
        <f t="shared" si="3"/>
        <v>16</v>
      </c>
      <c r="B36" s="13">
        <f t="shared" si="7"/>
        <v>3691357.3231663443</v>
      </c>
      <c r="C36" s="13">
        <f t="shared" si="1"/>
        <v>180000</v>
      </c>
      <c r="D36" s="13">
        <f t="shared" si="2"/>
        <v>153728.53595312359</v>
      </c>
      <c r="E36" s="13">
        <f t="shared" si="4"/>
        <v>2880000</v>
      </c>
      <c r="F36" s="13">
        <f t="shared" si="5"/>
        <v>1145085.8591194679</v>
      </c>
      <c r="G36" s="13">
        <f t="shared" si="6"/>
        <v>4025085.8591194679</v>
      </c>
    </row>
    <row r="37" spans="1:7" s="8" customFormat="1" ht="15.75" customHeight="1">
      <c r="A37" s="16">
        <f t="shared" si="3"/>
        <v>17</v>
      </c>
      <c r="B37" s="13">
        <f t="shared" si="7"/>
        <v>4025085.8591194679</v>
      </c>
      <c r="C37" s="13">
        <f t="shared" si="1"/>
        <v>180000</v>
      </c>
      <c r="D37" s="13">
        <f t="shared" si="2"/>
        <v>167325.15142421797</v>
      </c>
      <c r="E37" s="13">
        <f t="shared" si="4"/>
        <v>3060000</v>
      </c>
      <c r="F37" s="13">
        <f t="shared" si="5"/>
        <v>1312411.0105436854</v>
      </c>
      <c r="G37" s="13">
        <f t="shared" si="6"/>
        <v>4372411.0105436854</v>
      </c>
    </row>
    <row r="38" spans="1:7" s="8" customFormat="1" ht="15.75" customHeight="1">
      <c r="A38" s="16">
        <f t="shared" si="3"/>
        <v>18</v>
      </c>
      <c r="B38" s="13">
        <f t="shared" si="7"/>
        <v>4372411.0105436854</v>
      </c>
      <c r="C38" s="13">
        <f t="shared" si="1"/>
        <v>180000</v>
      </c>
      <c r="D38" s="13">
        <f t="shared" si="2"/>
        <v>181475.713988089</v>
      </c>
      <c r="E38" s="13">
        <f t="shared" si="4"/>
        <v>3240000</v>
      </c>
      <c r="F38" s="13">
        <f t="shared" si="5"/>
        <v>1493886.7245317744</v>
      </c>
      <c r="G38" s="13">
        <f t="shared" si="6"/>
        <v>4733886.7245317744</v>
      </c>
    </row>
    <row r="39" spans="1:7" s="8" customFormat="1" ht="15.75" customHeight="1">
      <c r="A39" s="16">
        <f t="shared" si="3"/>
        <v>19</v>
      </c>
      <c r="B39" s="13">
        <f t="shared" si="7"/>
        <v>4733886.7245317744</v>
      </c>
      <c r="C39" s="13">
        <f t="shared" si="1"/>
        <v>180000</v>
      </c>
      <c r="D39" s="13">
        <f t="shared" si="2"/>
        <v>196202.79230399709</v>
      </c>
      <c r="E39" s="13">
        <f t="shared" si="4"/>
        <v>3420000</v>
      </c>
      <c r="F39" s="13">
        <f t="shared" si="5"/>
        <v>1690089.5168357715</v>
      </c>
      <c r="G39" s="13">
        <f t="shared" si="6"/>
        <v>5110089.5168357715</v>
      </c>
    </row>
    <row r="40" spans="1:7" s="8" customFormat="1" ht="15.75" customHeight="1">
      <c r="A40" s="16">
        <f t="shared" si="3"/>
        <v>20</v>
      </c>
      <c r="B40" s="13">
        <f t="shared" si="7"/>
        <v>5110089.5168357715</v>
      </c>
      <c r="C40" s="13">
        <f t="shared" si="1"/>
        <v>180000</v>
      </c>
      <c r="D40" s="13">
        <f t="shared" si="2"/>
        <v>211529.87451319583</v>
      </c>
      <c r="E40" s="13">
        <f t="shared" si="4"/>
        <v>3600000</v>
      </c>
      <c r="F40" s="13">
        <f t="shared" si="5"/>
        <v>1901619.3913489673</v>
      </c>
      <c r="G40" s="13">
        <f t="shared" si="6"/>
        <v>5501619.3913489673</v>
      </c>
    </row>
    <row r="41" spans="1:7" s="8" customFormat="1" ht="15.75" customHeight="1">
      <c r="A41" s="16">
        <f t="shared" si="3"/>
        <v>21</v>
      </c>
      <c r="B41" s="13">
        <f t="shared" si="7"/>
        <v>5501619.3913489673</v>
      </c>
      <c r="C41" s="13">
        <f t="shared" si="1"/>
        <v>180000</v>
      </c>
      <c r="D41" s="13">
        <f t="shared" si="2"/>
        <v>227481.40570005588</v>
      </c>
      <c r="E41" s="13">
        <f t="shared" si="4"/>
        <v>3780000</v>
      </c>
      <c r="F41" s="13">
        <f t="shared" si="5"/>
        <v>2129100.7970490232</v>
      </c>
      <c r="G41" s="13">
        <f t="shared" si="6"/>
        <v>5909100.7970490232</v>
      </c>
    </row>
    <row r="42" spans="1:7" s="8" customFormat="1" ht="15.75" customHeight="1">
      <c r="A42" s="16">
        <f t="shared" si="3"/>
        <v>22</v>
      </c>
      <c r="B42" s="13">
        <f t="shared" si="7"/>
        <v>5909100.7970490232</v>
      </c>
      <c r="C42" s="13">
        <f t="shared" si="1"/>
        <v>180000</v>
      </c>
      <c r="D42" s="13">
        <f t="shared" si="2"/>
        <v>244082.82687940169</v>
      </c>
      <c r="E42" s="13">
        <f t="shared" si="4"/>
        <v>3960000</v>
      </c>
      <c r="F42" s="13">
        <f t="shared" si="5"/>
        <v>2373183.6239284249</v>
      </c>
      <c r="G42" s="13">
        <f t="shared" si="6"/>
        <v>6333183.6239284249</v>
      </c>
    </row>
    <row r="43" spans="1:7" s="8" customFormat="1" ht="15.75" customHeight="1">
      <c r="A43" s="16">
        <f t="shared" si="3"/>
        <v>23</v>
      </c>
      <c r="B43" s="13">
        <f t="shared" si="7"/>
        <v>6333183.6239284249</v>
      </c>
      <c r="C43" s="13">
        <f t="shared" si="1"/>
        <v>180000</v>
      </c>
      <c r="D43" s="13">
        <f t="shared" si="2"/>
        <v>261360.61557225417</v>
      </c>
      <c r="E43" s="13">
        <f t="shared" si="4"/>
        <v>4140000</v>
      </c>
      <c r="F43" s="13">
        <f t="shared" si="5"/>
        <v>2634544.2395006791</v>
      </c>
      <c r="G43" s="13">
        <f t="shared" si="6"/>
        <v>6774544.2395006791</v>
      </c>
    </row>
    <row r="44" spans="1:7" s="8" customFormat="1" ht="15.75" customHeight="1">
      <c r="A44" s="16">
        <f t="shared" si="3"/>
        <v>24</v>
      </c>
      <c r="B44" s="13">
        <f t="shared" si="7"/>
        <v>6774544.2395006791</v>
      </c>
      <c r="C44" s="13">
        <f t="shared" si="1"/>
        <v>180000</v>
      </c>
      <c r="D44" s="13">
        <f t="shared" si="2"/>
        <v>279342.3280346971</v>
      </c>
      <c r="E44" s="13">
        <f t="shared" si="4"/>
        <v>4320000</v>
      </c>
      <c r="F44" s="13">
        <f t="shared" si="5"/>
        <v>2913886.5675353762</v>
      </c>
      <c r="G44" s="13">
        <f t="shared" si="6"/>
        <v>7233886.5675353762</v>
      </c>
    </row>
    <row r="45" spans="1:7" s="8" customFormat="1" ht="15.75" customHeight="1">
      <c r="A45" s="16">
        <f t="shared" si="3"/>
        <v>25</v>
      </c>
      <c r="B45" s="13">
        <f t="shared" si="7"/>
        <v>7233886.5675353762</v>
      </c>
      <c r="C45" s="13">
        <f t="shared" si="1"/>
        <v>180000</v>
      </c>
      <c r="D45" s="13">
        <f t="shared" si="2"/>
        <v>298056.64320719894</v>
      </c>
      <c r="E45" s="13">
        <f t="shared" si="4"/>
        <v>4500000</v>
      </c>
      <c r="F45" s="13">
        <f t="shared" si="5"/>
        <v>3211943.2107425751</v>
      </c>
      <c r="G45" s="13">
        <f t="shared" si="6"/>
        <v>7711943.2107425751</v>
      </c>
    </row>
    <row r="46" spans="1:7" s="8" customFormat="1" ht="15.75" customHeight="1">
      <c r="A46" s="16">
        <f t="shared" si="3"/>
        <v>26</v>
      </c>
      <c r="B46" s="13">
        <f t="shared" si="7"/>
        <v>7711943.2107425751</v>
      </c>
      <c r="C46" s="13">
        <f t="shared" si="1"/>
        <v>180000</v>
      </c>
      <c r="D46" s="13">
        <f t="shared" si="2"/>
        <v>317533.40845451597</v>
      </c>
      <c r="E46" s="13">
        <f t="shared" si="4"/>
        <v>4680000</v>
      </c>
      <c r="F46" s="13">
        <f t="shared" si="5"/>
        <v>3529476.6191970911</v>
      </c>
      <c r="G46" s="13">
        <f t="shared" si="6"/>
        <v>8209476.6191970911</v>
      </c>
    </row>
    <row r="47" spans="1:7" s="8" customFormat="1" ht="15.75" customHeight="1">
      <c r="A47" s="16">
        <f t="shared" si="3"/>
        <v>27</v>
      </c>
      <c r="B47" s="13">
        <f t="shared" si="7"/>
        <v>8209476.6191970911</v>
      </c>
      <c r="C47" s="13">
        <f t="shared" si="1"/>
        <v>180000</v>
      </c>
      <c r="D47" s="13">
        <f t="shared" si="2"/>
        <v>337803.6871690955</v>
      </c>
      <c r="E47" s="13">
        <f t="shared" si="4"/>
        <v>4860000</v>
      </c>
      <c r="F47" s="13">
        <f t="shared" si="5"/>
        <v>3867280.3063661866</v>
      </c>
      <c r="G47" s="13">
        <f t="shared" si="6"/>
        <v>8727280.3063661866</v>
      </c>
    </row>
    <row r="48" spans="1:7" s="8" customFormat="1" ht="15.75" customHeight="1">
      <c r="A48" s="16">
        <f t="shared" si="3"/>
        <v>28</v>
      </c>
      <c r="B48" s="13">
        <f t="shared" si="7"/>
        <v>8727280.3063661866</v>
      </c>
      <c r="C48" s="13">
        <f t="shared" si="1"/>
        <v>180000</v>
      </c>
      <c r="D48" s="13">
        <f t="shared" si="2"/>
        <v>358899.80831391923</v>
      </c>
      <c r="E48" s="13">
        <f t="shared" si="4"/>
        <v>5040000</v>
      </c>
      <c r="F48" s="13">
        <f t="shared" si="5"/>
        <v>4226180.1146801058</v>
      </c>
      <c r="G48" s="13">
        <f t="shared" si="6"/>
        <v>9266180.1146801058</v>
      </c>
    </row>
    <row r="49" spans="1:7" s="8" customFormat="1" ht="15.75" customHeight="1">
      <c r="A49" s="16">
        <f t="shared" si="3"/>
        <v>29</v>
      </c>
      <c r="B49" s="13">
        <f t="shared" si="7"/>
        <v>9266180.1146801058</v>
      </c>
      <c r="C49" s="13">
        <f t="shared" si="1"/>
        <v>180000</v>
      </c>
      <c r="D49" s="13">
        <f t="shared" si="2"/>
        <v>380855.41798381135</v>
      </c>
      <c r="E49" s="13">
        <f t="shared" si="4"/>
        <v>5220000</v>
      </c>
      <c r="F49" s="13">
        <f t="shared" si="5"/>
        <v>4607035.5326639172</v>
      </c>
      <c r="G49" s="13">
        <f t="shared" si="6"/>
        <v>9827035.5326639172</v>
      </c>
    </row>
    <row r="50" spans="1:7" s="8" customFormat="1" ht="15.75" customHeight="1">
      <c r="A50" s="16">
        <f t="shared" si="3"/>
        <v>30</v>
      </c>
      <c r="B50" s="13">
        <f t="shared" si="7"/>
        <v>9827035.5326639172</v>
      </c>
      <c r="C50" s="13">
        <f t="shared" si="1"/>
        <v>180000</v>
      </c>
      <c r="D50" s="13">
        <f t="shared" si="2"/>
        <v>403705.53306739405</v>
      </c>
      <c r="E50" s="13">
        <f t="shared" si="4"/>
        <v>5400000</v>
      </c>
      <c r="F50" s="13">
        <f t="shared" si="5"/>
        <v>5010741.0657313112</v>
      </c>
      <c r="G50" s="13">
        <f t="shared" si="6"/>
        <v>10410741.065731311</v>
      </c>
    </row>
    <row r="51" spans="1:7" s="8" customFormat="1" ht="15.75" customHeight="1"/>
    <row r="52" spans="1:7" s="8" customFormat="1" ht="15.75" customHeight="1"/>
    <row r="53" spans="1:7" s="8" customFormat="1" ht="15.75" customHeight="1"/>
    <row r="54" spans="1:7" s="8" customFormat="1" ht="15.75" customHeight="1"/>
    <row r="55" spans="1:7" s="8" customFormat="1" ht="15.75" customHeight="1"/>
    <row r="56" spans="1:7" s="8" customFormat="1" ht="15.75" customHeight="1"/>
    <row r="57" spans="1:7" s="8" customFormat="1" ht="15.75" customHeight="1"/>
    <row r="58" spans="1:7" s="8" customFormat="1" ht="15.75" customHeight="1"/>
    <row r="59" spans="1:7" s="8" customFormat="1" ht="15.75" customHeight="1"/>
    <row r="60" spans="1:7" s="8" customFormat="1" ht="15.75" customHeight="1"/>
  </sheetData>
  <sheetProtection algorithmName="SHA-512" hashValue="1UUEcxEUcUL+0HHxtvbwUISVMewifXNiWxuW8K2kDNMg6zKJbvZHLk1KZA/pS2koqqMQv7q3cGf/WCeZjn9hRA==" saltValue="89wXTAydr/F1PGnOaFfwYg==" spinCount="100000" sheet="1" selectLockedCells="1"/>
  <phoneticPr fontId="1"/>
  <pageMargins left="0.7" right="0.7" top="0.75" bottom="0.75" header="0.3" footer="0.3"/>
  <pageSetup paperSize="9" scale="6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シート1</vt:lpstr>
      <vt:lpstr>シート1!Print_Area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菅原聡</dc:creator>
  <cp:lastModifiedBy>菅原 聡</cp:lastModifiedBy>
  <dcterms:created xsi:type="dcterms:W3CDTF">2024-02-01T06:32:38Z</dcterms:created>
  <dcterms:modified xsi:type="dcterms:W3CDTF">2025-02-25T04:12:40Z</dcterms:modified>
</cp:coreProperties>
</file>